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activeTab="1"/>
  </bookViews>
  <sheets>
    <sheet name="VÍK 2007" sheetId="1" r:id="rId1"/>
    <sheet name="Fjárhagsáætlun 08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<sst xmlns="http://schemas.openxmlformats.org/spreadsheetml/2006/main" count="188" uniqueCount="143">
  <si>
    <t xml:space="preserve"> </t>
  </si>
  <si>
    <t xml:space="preserve">ÁRSREIKNINGUR </t>
  </si>
  <si>
    <t xml:space="preserve">EFNISYFIRLIT: </t>
  </si>
  <si>
    <t>Áritun endurskoðanda......................................................</t>
  </si>
  <si>
    <t>bls. 1</t>
  </si>
  <si>
    <t>Áritun stjórnar....................................................................</t>
  </si>
  <si>
    <t>Rekstrarreikningur..............................................................</t>
  </si>
  <si>
    <t>bls. 2</t>
  </si>
  <si>
    <t>Efnahagsreikningur............................................................</t>
  </si>
  <si>
    <t>bls. 3-4</t>
  </si>
  <si>
    <t>Skýringar með ársreikningi................................................</t>
  </si>
  <si>
    <t>bls. 5</t>
  </si>
  <si>
    <t xml:space="preserve">Ársreikningurinn er á 5 blaðsíðum. </t>
  </si>
  <si>
    <t>SKÝRINGAR</t>
  </si>
  <si>
    <t>REKSTRARTEKJUR:</t>
  </si>
  <si>
    <t>Rekstrartekjur alls</t>
  </si>
  <si>
    <t>REKSTRARGJÖLD:</t>
  </si>
  <si>
    <t xml:space="preserve">Annar kostnaður </t>
  </si>
  <si>
    <t xml:space="preserve">Fyrningar   </t>
  </si>
  <si>
    <t>Rekstrargjöld alls</t>
  </si>
  <si>
    <t>REKSTRARÁRANGUR ÁN FJÁRMAGNSLIÐA</t>
  </si>
  <si>
    <t>FJÁRMUNATEKJUR OG (FJÁRMAGNSGJÖLD):</t>
  </si>
  <si>
    <t>Vaxtagjöld og verðbætur</t>
  </si>
  <si>
    <t>Vaxtatekjur, verðbætur og gengismunur</t>
  </si>
  <si>
    <t>Fjármunatekjur og -gjöld alls</t>
  </si>
  <si>
    <t>ÁRANGUR FYRIR SKATTA/ÓREGLULEGA LIÐI</t>
  </si>
  <si>
    <t>SKATTAR OG ÓREGLULEGIR LIÐIR:</t>
  </si>
  <si>
    <t>Skattar og óreglulegir liðir alls</t>
  </si>
  <si>
    <t>REKSTRARÁRANGUR; HAGNAÐUR (TAP)</t>
  </si>
  <si>
    <t>EIGNIR:</t>
  </si>
  <si>
    <t>Veltufjármunir:</t>
  </si>
  <si>
    <t>Sjóður og bankainnistæður</t>
  </si>
  <si>
    <t>Viðskiptamenn</t>
  </si>
  <si>
    <t>Veltufjármunir alls</t>
  </si>
  <si>
    <t>Fastafjármunir:</t>
  </si>
  <si>
    <t>Áhættufjármunir og langtímakröfur:</t>
  </si>
  <si>
    <t>Áhættufjármunir og langtímakröfur alls</t>
  </si>
  <si>
    <t>Varanlegir rekstrarfjármunir:</t>
  </si>
  <si>
    <t>Varanlegir rekstrarfjármunir alls</t>
  </si>
  <si>
    <t>Fastafjármunir alls</t>
  </si>
  <si>
    <t>EIGNALIÐIR ALLS</t>
  </si>
  <si>
    <t>SKULDIR:</t>
  </si>
  <si>
    <t>Skammtímaskuldir:</t>
  </si>
  <si>
    <t>Yfirdrættir</t>
  </si>
  <si>
    <t>Viðskiptamenn/lánadrottnar</t>
  </si>
  <si>
    <t>Ýmsar skammtímaskuldir</t>
  </si>
  <si>
    <t xml:space="preserve">Næsta árs afborganir langtímalána </t>
  </si>
  <si>
    <t>Skammtímaskuldir alls</t>
  </si>
  <si>
    <t>Langtímaskuldir:</t>
  </si>
  <si>
    <t>Langtímaskuldir</t>
  </si>
  <si>
    <t>Næsta árs afborganir langtímalána</t>
  </si>
  <si>
    <t>Langtímaskuldir alls</t>
  </si>
  <si>
    <t>Skuldir alls</t>
  </si>
  <si>
    <t>EIGIÐ FÉ:</t>
  </si>
  <si>
    <t>Óskattlagt eigið fé:</t>
  </si>
  <si>
    <t>Niðurfærsla viðskiptamanna</t>
  </si>
  <si>
    <t>Óskattlagt eigið fé alls</t>
  </si>
  <si>
    <t>Annað eigið fé:</t>
  </si>
  <si>
    <t>Óráðstafað (ójafnað) eigið fé</t>
  </si>
  <si>
    <t>Annað eigið fé alls</t>
  </si>
  <si>
    <t>Eigið fé alls</t>
  </si>
  <si>
    <t>SKULDIR OG EIGIÐ FÉ ALLS</t>
  </si>
  <si>
    <t>SKÝRINGAR MEÐ ÁRSREIKNINGI:</t>
  </si>
  <si>
    <t xml:space="preserve"> 1.</t>
  </si>
  <si>
    <t>2.</t>
  </si>
  <si>
    <t>Annar kostnaður :</t>
  </si>
  <si>
    <t>Annar kostnaður alls</t>
  </si>
  <si>
    <t>Mismunur frá fyrra ári</t>
  </si>
  <si>
    <t>Óráðstafað eigið fé:</t>
  </si>
  <si>
    <t>Tekjuafgangur</t>
  </si>
  <si>
    <t>Óráðstafað eigið fé alls</t>
  </si>
  <si>
    <t>Fjármagnstekjuskattur</t>
  </si>
  <si>
    <t>Fyrning fasteigna</t>
  </si>
  <si>
    <t>Hlutabréf / sjóðseign</t>
  </si>
  <si>
    <t>3.</t>
  </si>
  <si>
    <t>Laun - Verktakar</t>
  </si>
  <si>
    <t>Útistandandi kröfur</t>
  </si>
  <si>
    <t>Rekstrartekjur:</t>
  </si>
  <si>
    <t>Félagsgjöld</t>
  </si>
  <si>
    <t>Styrkir</t>
  </si>
  <si>
    <t>Keppnisgjald</t>
  </si>
  <si>
    <t>Brautargjöld Álfsnesi</t>
  </si>
  <si>
    <t>Brautar- &amp; æfingagjöld Bolöldu</t>
  </si>
  <si>
    <t>Tekjur v/ keppnishalds annarra félaga</t>
  </si>
  <si>
    <t>Árshátið</t>
  </si>
  <si>
    <t>Aðrar tekjur</t>
  </si>
  <si>
    <t>Vélhjólaíþróttaklúbburinn</t>
  </si>
  <si>
    <t>Rekstrartekjur</t>
  </si>
  <si>
    <t>4.</t>
  </si>
  <si>
    <t xml:space="preserve"> Laun og launatengd gjöld: </t>
  </si>
  <si>
    <t>Vinnulaun</t>
  </si>
  <si>
    <t>Mótframl. Líf/fél.sjóður</t>
  </si>
  <si>
    <t>Sjúkra- &amp; orlofssjóður</t>
  </si>
  <si>
    <t>Tryggingargjald</t>
  </si>
  <si>
    <t>Laun &amp; launatengd gjöld alls</t>
  </si>
  <si>
    <t>Rekstur bifreiða &amp; tækja</t>
  </si>
  <si>
    <t>Kostnaður v/ keppnishalds annarra félaga</t>
  </si>
  <si>
    <t>Kostnaður v/ keppnishalds</t>
  </si>
  <si>
    <t>Kostnaður v/ árshátíðar</t>
  </si>
  <si>
    <t>Kostnaður v/ Enduroslóða &amp; umhverfis</t>
  </si>
  <si>
    <t>Kostnaður v/ þjálfunar</t>
  </si>
  <si>
    <t>Söluhagnaður tímatökubúnaður</t>
  </si>
  <si>
    <t>Álfsnesbraut</t>
  </si>
  <si>
    <t>Bolalda</t>
  </si>
  <si>
    <t>Færanleg hús</t>
  </si>
  <si>
    <t>Vélar &amp; tæki</t>
  </si>
  <si>
    <t>Þjónustugjöld banka &amp; sparisjóða</t>
  </si>
  <si>
    <t>Greiðsluseðlatekjur</t>
  </si>
  <si>
    <t>Rekstur Álfsnesbrautar</t>
  </si>
  <si>
    <t>Rekstur Bolöldu</t>
  </si>
  <si>
    <t>Gjafavinna sjálfboðaliða</t>
  </si>
  <si>
    <t>Gjöf hús frá ÍAV hf.</t>
  </si>
  <si>
    <t>Gjöf hús frá Olíufélagið - Esso hf.</t>
  </si>
  <si>
    <t>Leiðrétting tryggingagjald 2005</t>
  </si>
  <si>
    <t>Stjórn Vélhjólaíþróttaklúbbsins leggur hér með fram reikninga félagsins</t>
  </si>
  <si>
    <t>sem settir eru upp samkvæmt hefðbundnum reikningsskilavenjum.</t>
  </si>
  <si>
    <t>Áritun fh. Stjórnar Vélhjólaíþróttaklúbbsins:</t>
  </si>
  <si>
    <t>Skýsla stjórnar:</t>
  </si>
  <si>
    <t>Áritun endurskoðenda félagsins:</t>
  </si>
  <si>
    <t>Einar S. Sigurðsson.</t>
  </si>
  <si>
    <t>Jón Örn Valsson.</t>
  </si>
  <si>
    <t>EFNAHAGSREIKNINGUR 31.12.2007</t>
  </si>
  <si>
    <t>REKSTARREIKNINGUR 2007</t>
  </si>
  <si>
    <t>Undirritaðir hafa yfirfarið og samþykkt reikninga Vélhjólaíþróttaklúbbsins vegna ársins 2007.</t>
  </si>
  <si>
    <t>20. febrúar 2008.</t>
  </si>
  <si>
    <t>FYRIR ÁRIÐ 2007</t>
  </si>
  <si>
    <t>Leiga á bolöldusvæðinu</t>
  </si>
  <si>
    <t>Auglýsinga- skrifstofu &amp; stjórnunarkostnaður</t>
  </si>
  <si>
    <t>Fjárhagsáætlun 2008</t>
  </si>
  <si>
    <t>Gjöld</t>
  </si>
  <si>
    <t>Tekjur</t>
  </si>
  <si>
    <t>Afkoma</t>
  </si>
  <si>
    <t>Keppnir</t>
  </si>
  <si>
    <t>Árshátíð / sýning</t>
  </si>
  <si>
    <t>Styrkir til félagsins</t>
  </si>
  <si>
    <t>Rekstur svæða</t>
  </si>
  <si>
    <t>Vefkerfi</t>
  </si>
  <si>
    <t>Umhverfismál</t>
  </si>
  <si>
    <t>Skrifstofukostnaður</t>
  </si>
  <si>
    <t>Önnur gjöld</t>
  </si>
  <si>
    <t>Laun og launatengd gjöld</t>
  </si>
  <si>
    <t>Fjármunatekjur/gjöld</t>
  </si>
  <si>
    <t>Samtals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</si>
</sst>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kr&quot;;[Red]#,##0\ &quot;kr&quot;"/>
    <numFmt numFmtId="173" formatCode="#,##0\ &quot;kr&quot;;[Red]\(\)#,##0\ &quot;kr&quot;"/>
    <numFmt numFmtId="174" formatCode="#,##0\ &quot;kr&quot;;[Red]\(#,##0\)\ &quot;kr&quot;"/>
    <numFmt numFmtId="175" formatCode="#,##0\ &quot;kr&quot;;[Red]\(#,##0\ &quot;kr&quot;\)"/>
    <numFmt numFmtId="176" formatCode="#,##0.0\ &quot;kr&quot;;[Red]\-#,##0.0\ &quot;kr&quot;"/>
    <numFmt numFmtId="177" formatCode="_-* #,##0.0\ &quot;kr&quot;_-;\-* #,##0.0\ &quot;kr&quot;_-;_-* &quot;-&quot;??\ &quot;kr&quot;_-;_-@_-"/>
    <numFmt numFmtId="178" formatCode="_-* #,##0\ &quot;kr&quot;_-;\-* #,##0\ &quot;kr&quot;_-;_-* &quot;-&quot;??\ &quot;kr&quot;_-;_-@_-"/>
    <numFmt numFmtId="179" formatCode="_-* #,##0\ &quot;kr.&quot;_-;\-* #,##0\ &quot;kr.&quot;_-;_-* &quot;-&quot;??\ &quot;kr.&quot;_-;_-@_-"/>
    <numFmt numFmtId="180" formatCode="_-* #,##0\ _k_r_._-;\-* #,##0\ _k_r_._-;_-* &quot;-&quot;??\ _k_r_._-;_-@_-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b/>
      <u val="single"/>
      <sz val="11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b/>
      <u val="double"/>
      <sz val="8"/>
      <name val="Times New Roman"/>
      <family val="1"/>
    </font>
    <font>
      <b/>
      <u val="double"/>
      <sz val="10"/>
      <name val="Times New Roman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3" fillId="0" borderId="0">
      <alignment horizontal="center"/>
      <protection/>
    </xf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14" fillId="0" borderId="0">
      <alignment/>
      <protection/>
    </xf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39">
      <alignment horizontal="center"/>
      <protection/>
    </xf>
    <xf numFmtId="0" fontId="11" fillId="0" borderId="0" xfId="0" applyFont="1" applyAlignment="1">
      <alignment horizontal="center"/>
    </xf>
    <xf numFmtId="0" fontId="13" fillId="0" borderId="0" xfId="39" applyFont="1" applyAlignment="1">
      <alignment horizontal="center"/>
      <protection/>
    </xf>
    <xf numFmtId="0" fontId="4" fillId="0" borderId="0" xfId="0" applyFont="1" applyAlignment="1">
      <alignment/>
    </xf>
    <xf numFmtId="0" fontId="8" fillId="0" borderId="0" xfId="48">
      <alignment/>
      <protection/>
    </xf>
    <xf numFmtId="0" fontId="14" fillId="0" borderId="0" xfId="56">
      <alignment/>
      <protection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61">
      <alignment horizontal="right"/>
      <protection/>
    </xf>
    <xf numFmtId="0" fontId="6" fillId="0" borderId="0" xfId="62">
      <alignment/>
      <protection/>
    </xf>
    <xf numFmtId="0" fontId="15" fillId="0" borderId="0" xfId="48" applyFont="1">
      <alignment/>
      <protection/>
    </xf>
    <xf numFmtId="0" fontId="14" fillId="0" borderId="0" xfId="56" applyFont="1">
      <alignment/>
      <protection/>
    </xf>
    <xf numFmtId="0" fontId="4" fillId="0" borderId="0" xfId="0" applyFont="1" applyBorder="1" applyAlignment="1">
      <alignment/>
    </xf>
    <xf numFmtId="165" fontId="6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0" borderId="0" xfId="61" applyFont="1">
      <alignment horizontal="right"/>
      <protection/>
    </xf>
    <xf numFmtId="178" fontId="4" fillId="0" borderId="0" xfId="45" applyNumberFormat="1" applyFont="1" applyAlignment="1">
      <alignment/>
    </xf>
    <xf numFmtId="178" fontId="4" fillId="0" borderId="10" xfId="45" applyNumberFormat="1" applyFont="1" applyBorder="1" applyAlignment="1">
      <alignment/>
    </xf>
    <xf numFmtId="0" fontId="8" fillId="0" borderId="0" xfId="48" applyFont="1">
      <alignment/>
      <protection/>
    </xf>
    <xf numFmtId="165" fontId="6" fillId="0" borderId="0" xfId="0" applyNumberFormat="1" applyFont="1" applyAlignment="1">
      <alignment/>
    </xf>
    <xf numFmtId="9" fontId="11" fillId="0" borderId="0" xfId="60" applyFont="1" applyAlignment="1">
      <alignment/>
    </xf>
    <xf numFmtId="178" fontId="4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80" fontId="1" fillId="33" borderId="0" xfId="0" applyNumberFormat="1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ártöl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yrirsögn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millifyrirsögn" xfId="56"/>
    <cellStyle name="Neutral" xfId="57"/>
    <cellStyle name="Note" xfId="58"/>
    <cellStyle name="Output" xfId="59"/>
    <cellStyle name="Percent" xfId="60"/>
    <cellStyle name="samtala" xfId="61"/>
    <cellStyle name="samtala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7"/>
  <sheetViews>
    <sheetView zoomScalePageLayoutView="0" workbookViewId="0" topLeftCell="A304">
      <selection activeCell="E260" sqref="E260"/>
    </sheetView>
  </sheetViews>
  <sheetFormatPr defaultColWidth="9.140625" defaultRowHeight="12.75"/>
  <cols>
    <col min="1" max="1" width="9.57421875" style="1" customWidth="1"/>
    <col min="2" max="2" width="39.8515625" style="1" customWidth="1"/>
    <col min="3" max="3" width="3.28125" style="11" customWidth="1"/>
    <col min="4" max="4" width="3.57421875" style="1" customWidth="1"/>
    <col min="5" max="5" width="14.57421875" style="1" customWidth="1"/>
    <col min="6" max="6" width="3.140625" style="1" customWidth="1"/>
    <col min="7" max="7" width="14.57421875" style="1" customWidth="1"/>
    <col min="8" max="8" width="13.28125" style="1" customWidth="1"/>
    <col min="9" max="9" width="10.8515625" style="1" bestFit="1" customWidth="1"/>
    <col min="10" max="10" width="9.7109375" style="1" bestFit="1" customWidth="1"/>
    <col min="11" max="16384" width="9.140625" style="1" customWidth="1"/>
  </cols>
  <sheetData>
    <row r="1" ht="12.75">
      <c r="A1" s="1" t="s">
        <v>0</v>
      </c>
    </row>
    <row r="2" ht="12.75">
      <c r="A2" s="1" t="s">
        <v>0</v>
      </c>
    </row>
    <row r="3" ht="12.75">
      <c r="A3" s="1" t="s">
        <v>0</v>
      </c>
    </row>
    <row r="5" ht="12.75">
      <c r="A5" s="1" t="s">
        <v>0</v>
      </c>
    </row>
    <row r="6" ht="12.75">
      <c r="A6" s="1" t="s">
        <v>0</v>
      </c>
    </row>
    <row r="7" ht="12.75">
      <c r="A7" s="1" t="s">
        <v>0</v>
      </c>
    </row>
    <row r="8" ht="15.75">
      <c r="B8" s="7" t="s">
        <v>86</v>
      </c>
    </row>
    <row r="9" ht="12.75">
      <c r="A9" s="1" t="s">
        <v>0</v>
      </c>
    </row>
    <row r="12" ht="12.75">
      <c r="A12" s="1" t="s">
        <v>0</v>
      </c>
    </row>
    <row r="13" ht="12.75">
      <c r="A13" s="1" t="s">
        <v>0</v>
      </c>
    </row>
    <row r="14" ht="12.75">
      <c r="A14" s="1" t="s">
        <v>0</v>
      </c>
    </row>
    <row r="15" ht="12.75">
      <c r="A15" s="1" t="s">
        <v>0</v>
      </c>
    </row>
    <row r="16" ht="12.75">
      <c r="A16" s="1" t="s">
        <v>0</v>
      </c>
    </row>
    <row r="17" spans="1:7" ht="27">
      <c r="A17" s="3" t="s">
        <v>1</v>
      </c>
      <c r="B17" s="4"/>
      <c r="D17" s="5"/>
      <c r="E17" s="5"/>
      <c r="F17" s="5"/>
      <c r="G17" s="5"/>
    </row>
    <row r="18" spans="1:7" ht="18.75">
      <c r="A18" s="6" t="s">
        <v>125</v>
      </c>
      <c r="B18" s="4"/>
      <c r="D18" s="5"/>
      <c r="E18" s="5"/>
      <c r="F18" s="5"/>
      <c r="G18" s="5"/>
    </row>
    <row r="21" ht="12.75">
      <c r="B21" s="1" t="s">
        <v>0</v>
      </c>
    </row>
    <row r="22" ht="12.75">
      <c r="B22" s="1" t="s">
        <v>0</v>
      </c>
    </row>
    <row r="23" ht="12.75">
      <c r="B23" s="1" t="s">
        <v>0</v>
      </c>
    </row>
    <row r="24" ht="12.75">
      <c r="B24" s="1" t="s">
        <v>0</v>
      </c>
    </row>
    <row r="25" ht="12.75">
      <c r="B25" s="1" t="s">
        <v>0</v>
      </c>
    </row>
    <row r="32" ht="12.75">
      <c r="A32" s="1" t="s">
        <v>0</v>
      </c>
    </row>
    <row r="33" ht="12.75">
      <c r="A33" s="1" t="s">
        <v>0</v>
      </c>
    </row>
    <row r="34" spans="1:2" ht="15.75">
      <c r="A34" s="1" t="s">
        <v>0</v>
      </c>
      <c r="B34" s="8" t="s">
        <v>2</v>
      </c>
    </row>
    <row r="35" spans="1:2" ht="12.75">
      <c r="A35" s="1" t="s">
        <v>0</v>
      </c>
      <c r="B35" s="1" t="s">
        <v>0</v>
      </c>
    </row>
    <row r="36" spans="1:3" ht="12.75">
      <c r="A36" s="1" t="s">
        <v>0</v>
      </c>
      <c r="B36" s="1" t="s">
        <v>3</v>
      </c>
      <c r="C36" s="13" t="s">
        <v>4</v>
      </c>
    </row>
    <row r="37" spans="1:3" ht="12.75">
      <c r="A37" s="1" t="s">
        <v>0</v>
      </c>
      <c r="B37" s="1" t="s">
        <v>5</v>
      </c>
      <c r="C37" s="13" t="s">
        <v>4</v>
      </c>
    </row>
    <row r="38" spans="1:3" ht="12.75">
      <c r="A38" s="1" t="s">
        <v>0</v>
      </c>
      <c r="B38" s="1" t="s">
        <v>6</v>
      </c>
      <c r="C38" s="13" t="s">
        <v>7</v>
      </c>
    </row>
    <row r="39" spans="1:3" ht="12.75">
      <c r="A39" s="1" t="s">
        <v>0</v>
      </c>
      <c r="B39" s="1" t="s">
        <v>8</v>
      </c>
      <c r="C39" s="13" t="s">
        <v>9</v>
      </c>
    </row>
    <row r="40" spans="1:3" ht="12.75">
      <c r="A40" s="1" t="s">
        <v>0</v>
      </c>
      <c r="B40" s="1" t="s">
        <v>10</v>
      </c>
      <c r="C40" s="13" t="s">
        <v>11</v>
      </c>
    </row>
    <row r="41" ht="12.75">
      <c r="A41" s="1" t="s">
        <v>0</v>
      </c>
    </row>
    <row r="43" ht="12.75">
      <c r="A43" s="1" t="s">
        <v>0</v>
      </c>
    </row>
    <row r="44" ht="12.75">
      <c r="A44" s="1" t="s">
        <v>0</v>
      </c>
    </row>
    <row r="45" ht="12.75">
      <c r="A45" s="1" t="s">
        <v>0</v>
      </c>
    </row>
    <row r="46" spans="1:2" ht="12.75">
      <c r="A46" s="1" t="s">
        <v>0</v>
      </c>
      <c r="B46" s="9" t="s">
        <v>12</v>
      </c>
    </row>
    <row r="47" ht="12.75">
      <c r="A47" s="1" t="s">
        <v>0</v>
      </c>
    </row>
    <row r="48" ht="12.75">
      <c r="A48" s="1" t="s">
        <v>0</v>
      </c>
    </row>
    <row r="49" ht="12.75">
      <c r="A49" s="1" t="s">
        <v>0</v>
      </c>
    </row>
    <row r="50" ht="12.75">
      <c r="A50" s="1" t="s">
        <v>0</v>
      </c>
    </row>
    <row r="51" ht="12.75">
      <c r="A51" s="1" t="s">
        <v>0</v>
      </c>
    </row>
    <row r="54" ht="12.75">
      <c r="A54" s="1" t="s">
        <v>0</v>
      </c>
    </row>
    <row r="58" ht="14.25">
      <c r="B58" s="22" t="s">
        <v>117</v>
      </c>
    </row>
    <row r="60" ht="12.75">
      <c r="B60" s="1" t="s">
        <v>114</v>
      </c>
    </row>
    <row r="61" ht="12.75">
      <c r="B61" s="1" t="s">
        <v>115</v>
      </c>
    </row>
    <row r="63" ht="12.75">
      <c r="B63" s="1" t="s">
        <v>124</v>
      </c>
    </row>
    <row r="65" ht="12.75">
      <c r="B65" s="1" t="s">
        <v>116</v>
      </c>
    </row>
    <row r="68" ht="12.75">
      <c r="B68" s="28"/>
    </row>
    <row r="71" ht="12.75">
      <c r="B71" s="28"/>
    </row>
    <row r="74" ht="12.75">
      <c r="B74" s="28"/>
    </row>
    <row r="77" ht="12.75">
      <c r="B77" s="28"/>
    </row>
    <row r="89" ht="14.25">
      <c r="B89" s="22" t="s">
        <v>118</v>
      </c>
    </row>
    <row r="91" ht="12.75">
      <c r="B91" s="1" t="s">
        <v>123</v>
      </c>
    </row>
    <row r="93" ht="12.75">
      <c r="B93" s="1" t="s">
        <v>124</v>
      </c>
    </row>
    <row r="96" ht="12.75">
      <c r="B96" s="28"/>
    </row>
    <row r="97" ht="12.75">
      <c r="B97" s="1" t="s">
        <v>119</v>
      </c>
    </row>
    <row r="100" ht="12.75">
      <c r="B100" s="28"/>
    </row>
    <row r="101" ht="12.75">
      <c r="B101" s="1" t="s">
        <v>120</v>
      </c>
    </row>
    <row r="114" ht="20.25">
      <c r="A114" s="21" t="s">
        <v>122</v>
      </c>
    </row>
    <row r="115" spans="5:7" ht="12.75">
      <c r="E115" s="11"/>
      <c r="G115" s="11"/>
    </row>
    <row r="116" spans="3:7" s="10" customFormat="1" ht="10.5">
      <c r="C116" s="12" t="s">
        <v>13</v>
      </c>
      <c r="E116" s="10">
        <v>2007</v>
      </c>
      <c r="G116" s="10">
        <v>2006</v>
      </c>
    </row>
    <row r="117" ht="12.75">
      <c r="A117" s="1" t="s">
        <v>0</v>
      </c>
    </row>
    <row r="118" ht="14.25">
      <c r="A118" s="22" t="s">
        <v>14</v>
      </c>
    </row>
    <row r="119" ht="14.25">
      <c r="A119" s="22"/>
    </row>
    <row r="120" spans="2:7" ht="12.75">
      <c r="B120" s="1" t="s">
        <v>87</v>
      </c>
      <c r="C120" s="11">
        <v>1</v>
      </c>
      <c r="E120" s="2">
        <f>E299</f>
        <v>21717519</v>
      </c>
      <c r="G120" s="2">
        <f>G299</f>
        <v>11648014</v>
      </c>
    </row>
    <row r="121" spans="5:7" ht="12.75">
      <c r="E121" s="28"/>
      <c r="G121" s="28"/>
    </row>
    <row r="122" spans="5:7" ht="12.75">
      <c r="E122"/>
      <c r="F122" s="16"/>
      <c r="G122"/>
    </row>
    <row r="123" spans="2:7" ht="12.75">
      <c r="B123" s="19" t="s">
        <v>15</v>
      </c>
      <c r="E123" s="24">
        <f>SUM(E120:E122)</f>
        <v>21717519</v>
      </c>
      <c r="F123" s="2"/>
      <c r="G123" s="24">
        <f>SUM(G120:G122)</f>
        <v>11648014</v>
      </c>
    </row>
    <row r="125" ht="14.25">
      <c r="A125" s="15" t="s">
        <v>16</v>
      </c>
    </row>
    <row r="126" spans="5:7" ht="12.75">
      <c r="E126"/>
      <c r="G126"/>
    </row>
    <row r="127" spans="2:7" ht="12.75">
      <c r="B127" s="1" t="s">
        <v>75</v>
      </c>
      <c r="C127" s="11">
        <v>2</v>
      </c>
      <c r="E127" s="2">
        <f>E310</f>
        <v>3240582</v>
      </c>
      <c r="G127" s="2">
        <f>G310</f>
        <v>3060402</v>
      </c>
    </row>
    <row r="128" spans="2:7" ht="12.75">
      <c r="B128" s="1" t="s">
        <v>17</v>
      </c>
      <c r="C128" s="11">
        <v>3</v>
      </c>
      <c r="E128" s="2">
        <f>E326</f>
        <v>17832025</v>
      </c>
      <c r="G128" s="2">
        <f>G326</f>
        <v>10031442</v>
      </c>
    </row>
    <row r="129" spans="2:7" ht="12.75">
      <c r="B129" s="1" t="s">
        <v>18</v>
      </c>
      <c r="E129" s="2">
        <v>1185069</v>
      </c>
      <c r="G129" s="2">
        <v>868325</v>
      </c>
    </row>
    <row r="130" spans="5:7" ht="12.75">
      <c r="E130" s="28"/>
      <c r="G130" s="28"/>
    </row>
    <row r="132" spans="2:7" ht="12.75">
      <c r="B132" s="19" t="s">
        <v>19</v>
      </c>
      <c r="E132" s="24">
        <f>SUM(E127:E131)</f>
        <v>22257676</v>
      </c>
      <c r="F132" s="2"/>
      <c r="G132" s="24">
        <f>SUM(G127:G131)</f>
        <v>13960169</v>
      </c>
    </row>
    <row r="135" spans="2:7" ht="12.75">
      <c r="B135" s="20" t="s">
        <v>20</v>
      </c>
      <c r="E135" s="24">
        <f>SUM(E123-E132)</f>
        <v>-540157</v>
      </c>
      <c r="F135" s="2"/>
      <c r="G135" s="24">
        <f>SUM(G123-G132)</f>
        <v>-2312155</v>
      </c>
    </row>
    <row r="138" ht="14.25">
      <c r="A138" s="15" t="s">
        <v>21</v>
      </c>
    </row>
    <row r="140" spans="2:7" ht="12.75">
      <c r="B140" s="1" t="s">
        <v>22</v>
      </c>
      <c r="E140" s="2">
        <v>141488</v>
      </c>
      <c r="G140" s="2">
        <v>72879</v>
      </c>
    </row>
    <row r="141" spans="2:7" ht="12.75">
      <c r="B141" s="1" t="s">
        <v>106</v>
      </c>
      <c r="E141" s="2">
        <v>246114</v>
      </c>
      <c r="G141" s="2">
        <v>100066</v>
      </c>
    </row>
    <row r="142" spans="2:7" ht="12.75">
      <c r="B142" s="1" t="s">
        <v>23</v>
      </c>
      <c r="E142" s="2">
        <v>-66927</v>
      </c>
      <c r="G142" s="2">
        <v>-72368</v>
      </c>
    </row>
    <row r="143" spans="2:7" ht="12.75">
      <c r="B143" s="1" t="s">
        <v>107</v>
      </c>
      <c r="E143" s="2">
        <v>-47460</v>
      </c>
      <c r="G143" s="2">
        <v>-11900</v>
      </c>
    </row>
    <row r="144" spans="5:7" ht="12.75">
      <c r="E144" s="28"/>
      <c r="G144" s="28"/>
    </row>
    <row r="146" spans="2:7" ht="12.75">
      <c r="B146" s="19" t="s">
        <v>24</v>
      </c>
      <c r="E146" s="24">
        <f>SUM(E140:E145)</f>
        <v>273215</v>
      </c>
      <c r="G146" s="24">
        <f>SUM(G140:G145)</f>
        <v>88677</v>
      </c>
    </row>
    <row r="149" spans="2:7" ht="12.75">
      <c r="B149" s="20" t="s">
        <v>25</v>
      </c>
      <c r="E149" s="24">
        <f>E135-E146</f>
        <v>-813372</v>
      </c>
      <c r="G149" s="24">
        <f>G135-G146</f>
        <v>-2400832</v>
      </c>
    </row>
    <row r="152" ht="14.25">
      <c r="A152" s="15" t="s">
        <v>26</v>
      </c>
    </row>
    <row r="154" spans="2:7" ht="12.75">
      <c r="B154" s="1" t="s">
        <v>101</v>
      </c>
      <c r="E154" s="2">
        <v>0</v>
      </c>
      <c r="G154" s="2">
        <v>0</v>
      </c>
    </row>
    <row r="155" spans="2:7" ht="12.75">
      <c r="B155" s="1" t="s">
        <v>110</v>
      </c>
      <c r="E155" s="2">
        <v>1023000</v>
      </c>
      <c r="G155" s="2">
        <f>2467500+1052500</f>
        <v>3520000</v>
      </c>
    </row>
    <row r="156" spans="2:7" ht="12.75">
      <c r="B156" s="1" t="s">
        <v>111</v>
      </c>
      <c r="E156" s="2">
        <v>0</v>
      </c>
      <c r="G156" s="2">
        <v>2000000</v>
      </c>
    </row>
    <row r="157" spans="2:7" ht="12.75">
      <c r="B157" s="1" t="s">
        <v>112</v>
      </c>
      <c r="E157" s="2">
        <v>0</v>
      </c>
      <c r="G157" s="2">
        <v>500000</v>
      </c>
    </row>
    <row r="158" spans="5:7" ht="12.75">
      <c r="E158" s="28"/>
      <c r="G158" s="28"/>
    </row>
    <row r="160" spans="2:7" ht="12.75">
      <c r="B160" s="19" t="s">
        <v>27</v>
      </c>
      <c r="E160" s="24">
        <f>SUM(E154:E159)</f>
        <v>1023000</v>
      </c>
      <c r="G160" s="24">
        <f>SUM(G154:G159)</f>
        <v>6020000</v>
      </c>
    </row>
    <row r="161" spans="2:7" ht="12.75">
      <c r="B161" s="19"/>
      <c r="E161" s="24"/>
      <c r="G161" s="24"/>
    </row>
    <row r="162" spans="2:7" ht="12.75">
      <c r="B162" s="19"/>
      <c r="E162" s="24"/>
      <c r="G162" s="24"/>
    </row>
    <row r="163" spans="2:7" ht="12.75">
      <c r="B163" s="19"/>
      <c r="E163" s="24"/>
      <c r="G163" s="24"/>
    </row>
    <row r="164" spans="2:7" ht="12.75">
      <c r="B164" s="19"/>
      <c r="E164" s="24"/>
      <c r="G164" s="24"/>
    </row>
    <row r="165" spans="2:7" ht="12.75">
      <c r="B165" s="19"/>
      <c r="E165" s="24"/>
      <c r="G165" s="24"/>
    </row>
    <row r="166" spans="2:7" ht="12.75">
      <c r="B166" s="19"/>
      <c r="E166" s="24"/>
      <c r="G166" s="24"/>
    </row>
    <row r="167" spans="2:7" ht="12.75">
      <c r="B167" s="19"/>
      <c r="E167" s="24"/>
      <c r="G167" s="24"/>
    </row>
    <row r="169" spans="2:7" ht="12.75">
      <c r="B169" s="20" t="s">
        <v>28</v>
      </c>
      <c r="E169" s="27">
        <f>SUM(E149+E160)</f>
        <v>209628</v>
      </c>
      <c r="F169" s="26"/>
      <c r="G169" s="27">
        <f>SUM(G149+G160)</f>
        <v>3619168</v>
      </c>
    </row>
    <row r="170" ht="18.75">
      <c r="A170" s="33" t="s">
        <v>121</v>
      </c>
    </row>
    <row r="172" ht="14.25">
      <c r="A172" s="15" t="s">
        <v>29</v>
      </c>
    </row>
    <row r="174" spans="3:7" s="10" customFormat="1" ht="10.5">
      <c r="C174" s="10" t="s">
        <v>13</v>
      </c>
      <c r="E174" s="10">
        <v>2007</v>
      </c>
      <c r="G174" s="10">
        <v>2006</v>
      </c>
    </row>
    <row r="175" ht="14.25">
      <c r="A175" s="15" t="s">
        <v>34</v>
      </c>
    </row>
    <row r="177" ht="12.75">
      <c r="B177" s="1" t="s">
        <v>35</v>
      </c>
    </row>
    <row r="178" spans="2:7" ht="12.75">
      <c r="B178" s="1" t="s">
        <v>73</v>
      </c>
      <c r="E178" s="2">
        <v>0</v>
      </c>
      <c r="G178" s="2">
        <v>0</v>
      </c>
    </row>
    <row r="179" spans="5:7" ht="12.75">
      <c r="E179" s="28"/>
      <c r="G179" s="28"/>
    </row>
    <row r="181" spans="2:7" ht="12.75">
      <c r="B181" s="19" t="s">
        <v>36</v>
      </c>
      <c r="E181" s="24">
        <f>SUM(E178:E180)</f>
        <v>0</v>
      </c>
      <c r="G181" s="24">
        <f>SUM(G178:G180)</f>
        <v>0</v>
      </c>
    </row>
    <row r="184" ht="12.75">
      <c r="B184" s="1" t="s">
        <v>37</v>
      </c>
    </row>
    <row r="185" spans="2:9" ht="12.75">
      <c r="B185" s="1" t="s">
        <v>102</v>
      </c>
      <c r="E185" s="2">
        <v>2177789</v>
      </c>
      <c r="G185" s="2">
        <v>2419766</v>
      </c>
      <c r="H185" s="31"/>
      <c r="I185" s="36"/>
    </row>
    <row r="186" spans="2:9" ht="12.75">
      <c r="B186" s="1" t="s">
        <v>103</v>
      </c>
      <c r="E186" s="2">
        <v>5677077</v>
      </c>
      <c r="G186" s="2">
        <v>2220750</v>
      </c>
      <c r="H186" s="31"/>
      <c r="I186" s="36"/>
    </row>
    <row r="187" spans="2:9" ht="12.75">
      <c r="B187" s="1" t="s">
        <v>104</v>
      </c>
      <c r="E187" s="2">
        <v>2025000</v>
      </c>
      <c r="G187" s="2">
        <v>2250000</v>
      </c>
      <c r="H187" s="31"/>
      <c r="I187" s="36"/>
    </row>
    <row r="188" spans="2:9" ht="12.75">
      <c r="B188" s="1" t="s">
        <v>105</v>
      </c>
      <c r="E188" s="2">
        <v>494731</v>
      </c>
      <c r="G188" s="2">
        <v>582038</v>
      </c>
      <c r="H188" s="31"/>
      <c r="I188" s="36"/>
    </row>
    <row r="189" spans="5:7" ht="12.75">
      <c r="E189" s="28"/>
      <c r="G189" s="28"/>
    </row>
    <row r="191" spans="2:8" ht="12.75">
      <c r="B191" s="19" t="s">
        <v>38</v>
      </c>
      <c r="E191" s="24">
        <f>SUM(E185:E190)</f>
        <v>10374597</v>
      </c>
      <c r="G191" s="24">
        <f>SUM(G185:G190)</f>
        <v>7472554</v>
      </c>
      <c r="H191" s="36"/>
    </row>
    <row r="194" spans="5:7" ht="12.75">
      <c r="E194" s="28"/>
      <c r="G194" s="28"/>
    </row>
    <row r="196" spans="2:7" ht="12.75">
      <c r="B196" s="19" t="s">
        <v>39</v>
      </c>
      <c r="E196" s="24">
        <f>E181+E191</f>
        <v>10374597</v>
      </c>
      <c r="G196" s="24">
        <f>G181+G191</f>
        <v>7472554</v>
      </c>
    </row>
    <row r="198" ht="14.25">
      <c r="A198" s="15" t="s">
        <v>30</v>
      </c>
    </row>
    <row r="200" spans="2:7" ht="12.75">
      <c r="B200" s="1" t="s">
        <v>31</v>
      </c>
      <c r="E200" s="2">
        <f>354252+303560</f>
        <v>657812</v>
      </c>
      <c r="G200" s="2">
        <f>4297+51386+13146+40724</f>
        <v>109553</v>
      </c>
    </row>
    <row r="201" spans="2:7" ht="12.75">
      <c r="B201" s="1" t="s">
        <v>32</v>
      </c>
      <c r="E201" s="2">
        <v>1093040</v>
      </c>
      <c r="G201" s="2">
        <v>1274284</v>
      </c>
    </row>
    <row r="202" spans="2:7" ht="12.75">
      <c r="B202" s="1" t="s">
        <v>76</v>
      </c>
      <c r="E202" s="2">
        <v>20000</v>
      </c>
      <c r="G202" s="2">
        <v>20000</v>
      </c>
    </row>
    <row r="203" spans="2:7" ht="12.75">
      <c r="B203" s="1" t="s">
        <v>71</v>
      </c>
      <c r="E203" s="2">
        <v>13921</v>
      </c>
      <c r="G203" s="2">
        <v>7231</v>
      </c>
    </row>
    <row r="204" spans="5:7" ht="12.75">
      <c r="E204" s="28"/>
      <c r="G204" s="28"/>
    </row>
    <row r="206" spans="2:7" ht="12.75">
      <c r="B206" s="19" t="s">
        <v>33</v>
      </c>
      <c r="E206" s="24">
        <f>SUM(E200:E205)</f>
        <v>1784773</v>
      </c>
      <c r="F206" s="24"/>
      <c r="G206" s="24">
        <f>SUM(G200:G205)</f>
        <v>1411068</v>
      </c>
    </row>
    <row r="226" spans="2:7" ht="12.75">
      <c r="B226" s="20" t="s">
        <v>40</v>
      </c>
      <c r="E226" s="27">
        <f>E196+E206</f>
        <v>12159370</v>
      </c>
      <c r="G226" s="27">
        <f>G196+G206</f>
        <v>8883622</v>
      </c>
    </row>
    <row r="227" ht="14.25">
      <c r="A227" s="15" t="s">
        <v>53</v>
      </c>
    </row>
    <row r="228" spans="3:10" s="10" customFormat="1" ht="12.75">
      <c r="C228" s="10" t="s">
        <v>13</v>
      </c>
      <c r="E228" s="10">
        <v>2007</v>
      </c>
      <c r="G228" s="10">
        <v>2006</v>
      </c>
      <c r="H228" s="1"/>
      <c r="I228" s="1"/>
      <c r="J228" s="1"/>
    </row>
    <row r="230" ht="14.25">
      <c r="A230" s="15" t="s">
        <v>54</v>
      </c>
    </row>
    <row r="232" spans="2:7" ht="12.75">
      <c r="B232" s="1" t="s">
        <v>55</v>
      </c>
      <c r="E232" s="2">
        <v>0</v>
      </c>
      <c r="G232" s="2">
        <v>0</v>
      </c>
    </row>
    <row r="233" spans="5:7" ht="12.75">
      <c r="E233" s="28"/>
      <c r="G233" s="28"/>
    </row>
    <row r="235" spans="2:7" ht="12.75">
      <c r="B235" s="19" t="s">
        <v>56</v>
      </c>
      <c r="E235" s="24">
        <f>SUM(E232:E234)</f>
        <v>0</v>
      </c>
      <c r="G235" s="24">
        <f>SUM(G232:G234)</f>
        <v>0</v>
      </c>
    </row>
    <row r="237" ht="14.25">
      <c r="A237" s="15" t="s">
        <v>57</v>
      </c>
    </row>
    <row r="239" spans="2:10" ht="12.75">
      <c r="B239" s="1" t="s">
        <v>58</v>
      </c>
      <c r="C239" s="11">
        <v>4</v>
      </c>
      <c r="E239" s="2">
        <f>E337</f>
        <v>6839320</v>
      </c>
      <c r="G239" s="2">
        <f>G337</f>
        <v>6629692</v>
      </c>
      <c r="H239" s="10"/>
      <c r="I239" s="10"/>
      <c r="J239" s="10"/>
    </row>
    <row r="240" spans="5:10" ht="12.75">
      <c r="E240" s="28"/>
      <c r="G240" s="28"/>
      <c r="H240" s="10"/>
      <c r="I240" s="10"/>
      <c r="J240" s="10"/>
    </row>
    <row r="241" spans="8:10" ht="12.75">
      <c r="H241" s="10"/>
      <c r="I241" s="10"/>
      <c r="J241" s="10"/>
    </row>
    <row r="242" spans="2:7" ht="12.75">
      <c r="B242" s="19" t="s">
        <v>59</v>
      </c>
      <c r="E242" s="24">
        <f>SUM(E239:E240)</f>
        <v>6839320</v>
      </c>
      <c r="G242" s="24">
        <f>SUM(G239:G240)</f>
        <v>6629692</v>
      </c>
    </row>
    <row r="243" spans="5:7" ht="12.75">
      <c r="E243" s="28"/>
      <c r="G243" s="28"/>
    </row>
    <row r="245" spans="2:7" ht="12.75">
      <c r="B245" s="19" t="s">
        <v>60</v>
      </c>
      <c r="E245" s="24">
        <f>E235+E242</f>
        <v>6839320</v>
      </c>
      <c r="G245" s="24">
        <f>G235+G242</f>
        <v>6629692</v>
      </c>
    </row>
    <row r="246" spans="8:10" s="10" customFormat="1" ht="12.75">
      <c r="H246" s="1"/>
      <c r="I246" s="1"/>
      <c r="J246" s="1"/>
    </row>
    <row r="247" spans="1:10" s="10" customFormat="1" ht="14.25">
      <c r="A247" s="15" t="s">
        <v>41</v>
      </c>
      <c r="H247" s="1"/>
      <c r="I247" s="1"/>
      <c r="J247" s="1"/>
    </row>
    <row r="248" spans="1:10" s="10" customFormat="1" ht="14.25">
      <c r="A248" s="15"/>
      <c r="H248" s="1"/>
      <c r="I248" s="1"/>
      <c r="J248" s="1"/>
    </row>
    <row r="249" ht="14.25">
      <c r="A249" s="15" t="s">
        <v>48</v>
      </c>
    </row>
    <row r="251" spans="2:7" ht="12.75">
      <c r="B251" s="1" t="s">
        <v>49</v>
      </c>
      <c r="E251" s="2">
        <v>0</v>
      </c>
      <c r="G251" s="2">
        <v>0</v>
      </c>
    </row>
    <row r="252" spans="2:7" ht="12.75">
      <c r="B252" s="1" t="s">
        <v>50</v>
      </c>
      <c r="E252" s="2">
        <f>-E262</f>
        <v>0</v>
      </c>
      <c r="G252" s="2">
        <f>-G262</f>
        <v>0</v>
      </c>
    </row>
    <row r="253" spans="5:8" ht="12.75">
      <c r="E253" s="28"/>
      <c r="G253" s="28"/>
      <c r="H253" s="31"/>
    </row>
    <row r="255" spans="2:7" ht="12.75">
      <c r="B255" s="19" t="s">
        <v>51</v>
      </c>
      <c r="E255" s="24">
        <f>SUM(E251:E253)</f>
        <v>0</v>
      </c>
      <c r="G255" s="24">
        <f>SUM(G251:G253)</f>
        <v>0</v>
      </c>
    </row>
    <row r="257" ht="14.25">
      <c r="A257" s="15" t="s">
        <v>42</v>
      </c>
    </row>
    <row r="259" spans="2:7" ht="12.75">
      <c r="B259" s="1" t="s">
        <v>43</v>
      </c>
      <c r="E259" s="2">
        <v>0</v>
      </c>
      <c r="G259" s="2">
        <v>1506538</v>
      </c>
    </row>
    <row r="260" spans="2:7" ht="12.75">
      <c r="B260" s="1" t="s">
        <v>44</v>
      </c>
      <c r="E260" s="2">
        <v>5320050</v>
      </c>
      <c r="G260" s="2">
        <v>747392</v>
      </c>
    </row>
    <row r="261" spans="2:7" ht="12.75" customHeight="1">
      <c r="B261" s="1" t="s">
        <v>45</v>
      </c>
      <c r="E261" s="2">
        <v>0</v>
      </c>
      <c r="G261" s="2">
        <v>0</v>
      </c>
    </row>
    <row r="262" spans="2:7" ht="12.75">
      <c r="B262" s="1" t="s">
        <v>46</v>
      </c>
      <c r="E262" s="2">
        <v>0</v>
      </c>
      <c r="G262" s="2">
        <v>0</v>
      </c>
    </row>
    <row r="263" spans="5:7" ht="12.75">
      <c r="E263" s="32"/>
      <c r="G263" s="32"/>
    </row>
    <row r="265" spans="2:7" ht="12.75">
      <c r="B265" s="19" t="s">
        <v>47</v>
      </c>
      <c r="E265" s="24">
        <f>SUM(E259:E264)</f>
        <v>5320050</v>
      </c>
      <c r="G265" s="24">
        <f>SUM(G259:G264)</f>
        <v>2253930</v>
      </c>
    </row>
    <row r="266" spans="5:7" ht="12.75">
      <c r="E266" s="28"/>
      <c r="G266" s="28"/>
    </row>
    <row r="267" spans="5:7" ht="12.75">
      <c r="E267" s="23"/>
      <c r="G267" s="23"/>
    </row>
    <row r="268" spans="2:9" ht="12.75">
      <c r="B268" s="19" t="s">
        <v>52</v>
      </c>
      <c r="E268" s="24">
        <f>E255+E265</f>
        <v>5320050</v>
      </c>
      <c r="G268" s="24">
        <f>G255+G265</f>
        <v>2253930</v>
      </c>
      <c r="I268" s="2"/>
    </row>
    <row r="269" spans="2:9" ht="12.75">
      <c r="B269" s="19"/>
      <c r="E269" s="24"/>
      <c r="G269" s="24"/>
      <c r="I269" s="2"/>
    </row>
    <row r="270" spans="2:9" ht="12.75">
      <c r="B270" s="19"/>
      <c r="E270" s="24"/>
      <c r="G270" s="24"/>
      <c r="I270" s="2"/>
    </row>
    <row r="271" spans="2:9" ht="12.75">
      <c r="B271" s="19"/>
      <c r="E271" s="24"/>
      <c r="G271" s="24"/>
      <c r="I271" s="2"/>
    </row>
    <row r="272" spans="2:9" ht="12.75">
      <c r="B272" s="19"/>
      <c r="E272" s="24"/>
      <c r="G272" s="24"/>
      <c r="I272" s="2"/>
    </row>
    <row r="273" spans="2:9" ht="12.75">
      <c r="B273" s="19"/>
      <c r="E273" s="24"/>
      <c r="G273" s="24"/>
      <c r="I273" s="2"/>
    </row>
    <row r="274" spans="2:9" ht="12.75">
      <c r="B274" s="19"/>
      <c r="E274" s="24"/>
      <c r="G274" s="24"/>
      <c r="I274" s="2"/>
    </row>
    <row r="275" spans="2:9" ht="12.75">
      <c r="B275" s="19"/>
      <c r="E275" s="24"/>
      <c r="G275" s="24"/>
      <c r="I275" s="2"/>
    </row>
    <row r="276" spans="2:9" ht="12.75">
      <c r="B276" s="19"/>
      <c r="E276" s="24"/>
      <c r="G276" s="24"/>
      <c r="I276" s="2"/>
    </row>
    <row r="277" spans="2:9" ht="12.75">
      <c r="B277" s="19"/>
      <c r="E277" s="24"/>
      <c r="G277" s="24"/>
      <c r="I277" s="2"/>
    </row>
    <row r="278" spans="2:9" ht="12.75">
      <c r="B278" s="19"/>
      <c r="E278" s="24"/>
      <c r="G278" s="24"/>
      <c r="I278" s="2"/>
    </row>
    <row r="279" spans="2:9" ht="12.75">
      <c r="B279" s="19"/>
      <c r="E279" s="24"/>
      <c r="G279" s="24"/>
      <c r="I279" s="2"/>
    </row>
    <row r="280" spans="2:9" ht="12.75">
      <c r="B280" s="19"/>
      <c r="E280" s="24"/>
      <c r="G280" s="24"/>
      <c r="I280" s="2"/>
    </row>
    <row r="281" spans="2:9" ht="12.75">
      <c r="B281" s="19"/>
      <c r="E281" s="24"/>
      <c r="G281" s="24"/>
      <c r="I281" s="2"/>
    </row>
    <row r="282" spans="2:9" ht="12.75">
      <c r="B282" s="19"/>
      <c r="E282" s="24"/>
      <c r="G282" s="24"/>
      <c r="I282" s="2"/>
    </row>
    <row r="283" spans="2:7" ht="12.75">
      <c r="B283" s="20" t="s">
        <v>61</v>
      </c>
      <c r="E283" s="27">
        <f>E245+E268</f>
        <v>12159370</v>
      </c>
      <c r="G283" s="27">
        <f>G245+G268</f>
        <v>8883622</v>
      </c>
    </row>
    <row r="284" ht="16.5" customHeight="1">
      <c r="A284" s="14" t="s">
        <v>62</v>
      </c>
    </row>
    <row r="285" spans="5:7" ht="10.5" customHeight="1">
      <c r="E285" s="10">
        <v>2007</v>
      </c>
      <c r="F285" s="10"/>
      <c r="G285" s="10">
        <v>2006</v>
      </c>
    </row>
    <row r="286" spans="1:2" ht="14.25">
      <c r="A286" s="18" t="s">
        <v>63</v>
      </c>
      <c r="B286" s="22" t="s">
        <v>77</v>
      </c>
    </row>
    <row r="287" spans="5:7" ht="7.5" customHeight="1">
      <c r="E287" s="2"/>
      <c r="G287" s="2"/>
    </row>
    <row r="288" spans="2:7" ht="12.75">
      <c r="B288" s="1" t="s">
        <v>78</v>
      </c>
      <c r="E288" s="2">
        <v>1743000</v>
      </c>
      <c r="G288" s="2">
        <v>1417278</v>
      </c>
    </row>
    <row r="289" spans="2:7" ht="12.75">
      <c r="B289" s="1" t="s">
        <v>79</v>
      </c>
      <c r="E289" s="2">
        <v>7119194</v>
      </c>
      <c r="G289" s="2">
        <v>1557850</v>
      </c>
    </row>
    <row r="290" spans="2:7" ht="12.75">
      <c r="B290" s="1" t="s">
        <v>80</v>
      </c>
      <c r="E290" s="2">
        <v>4647682</v>
      </c>
      <c r="G290" s="2">
        <v>1215836</v>
      </c>
    </row>
    <row r="291" spans="2:7" ht="12.75">
      <c r="B291" s="1" t="s">
        <v>81</v>
      </c>
      <c r="E291" s="2">
        <v>1292000</v>
      </c>
      <c r="G291" s="2">
        <v>646009</v>
      </c>
    </row>
    <row r="292" spans="2:7" ht="12.75">
      <c r="B292" s="1" t="s">
        <v>82</v>
      </c>
      <c r="E292" s="2">
        <v>3189554</v>
      </c>
      <c r="G292" s="2">
        <v>2318852</v>
      </c>
    </row>
    <row r="293" spans="2:7" ht="12.75">
      <c r="B293" s="1" t="s">
        <v>83</v>
      </c>
      <c r="E293" s="2">
        <v>894551</v>
      </c>
      <c r="G293" s="2">
        <v>2261374</v>
      </c>
    </row>
    <row r="294" spans="2:7" ht="12.75">
      <c r="B294" s="1" t="s">
        <v>84</v>
      </c>
      <c r="E294" s="2">
        <v>1529899</v>
      </c>
      <c r="G294" s="2">
        <v>1007200</v>
      </c>
    </row>
    <row r="295" spans="2:7" ht="12.75">
      <c r="B295" s="1" t="s">
        <v>126</v>
      </c>
      <c r="E295" s="2">
        <v>613614</v>
      </c>
      <c r="G295" s="2">
        <v>106400</v>
      </c>
    </row>
    <row r="296" spans="2:7" ht="12.75">
      <c r="B296" s="1" t="s">
        <v>85</v>
      </c>
      <c r="E296" s="2">
        <v>688025</v>
      </c>
      <c r="G296" s="2">
        <v>1117215</v>
      </c>
    </row>
    <row r="297" spans="5:7" ht="3.75" customHeight="1">
      <c r="E297" s="28"/>
      <c r="F297" s="23"/>
      <c r="G297" s="28"/>
    </row>
    <row r="298" ht="3.75" customHeight="1">
      <c r="B298"/>
    </row>
    <row r="299" spans="2:7" ht="12.75">
      <c r="B299" s="19" t="s">
        <v>15</v>
      </c>
      <c r="E299" s="24">
        <f>SUM(E288:E297)</f>
        <v>21717519</v>
      </c>
      <c r="F299" s="2"/>
      <c r="G299" s="24">
        <f>SUM(G288:G297)</f>
        <v>11648014</v>
      </c>
    </row>
    <row r="300" ht="10.5" customHeight="1"/>
    <row r="301" spans="1:6" ht="14.25">
      <c r="A301" s="18" t="s">
        <v>64</v>
      </c>
      <c r="B301" s="15" t="s">
        <v>89</v>
      </c>
      <c r="D301" s="35"/>
      <c r="F301" s="16"/>
    </row>
    <row r="302" spans="4:6" ht="12.75">
      <c r="D302" s="35"/>
      <c r="F302" s="16"/>
    </row>
    <row r="303" spans="2:7" ht="12.75">
      <c r="B303" s="1" t="s">
        <v>90</v>
      </c>
      <c r="D303" s="35"/>
      <c r="E303" s="2">
        <v>2813439</v>
      </c>
      <c r="F303" s="17"/>
      <c r="G303" s="2">
        <v>2671534</v>
      </c>
    </row>
    <row r="304" spans="2:7" ht="12.75">
      <c r="B304" s="1" t="s">
        <v>91</v>
      </c>
      <c r="D304" s="35"/>
      <c r="E304" s="2">
        <v>225076</v>
      </c>
      <c r="F304" s="17"/>
      <c r="G304" s="2">
        <v>187008</v>
      </c>
    </row>
    <row r="305" spans="2:7" ht="12.75">
      <c r="B305" s="1" t="s">
        <v>92</v>
      </c>
      <c r="D305" s="35"/>
      <c r="E305" s="2">
        <v>39811</v>
      </c>
      <c r="F305" s="17"/>
      <c r="G305" s="2">
        <v>36351</v>
      </c>
    </row>
    <row r="306" spans="2:7" ht="12.75">
      <c r="B306" s="1" t="s">
        <v>93</v>
      </c>
      <c r="D306" s="35"/>
      <c r="E306" s="2">
        <v>162256</v>
      </c>
      <c r="F306" s="17"/>
      <c r="G306" s="2">
        <v>165509</v>
      </c>
    </row>
    <row r="307" spans="4:7" ht="3.75" customHeight="1">
      <c r="D307" s="35"/>
      <c r="E307" s="2"/>
      <c r="F307" s="17"/>
      <c r="G307" s="2"/>
    </row>
    <row r="308" spans="4:7" ht="3.75" customHeight="1">
      <c r="D308" s="35"/>
      <c r="E308" s="28"/>
      <c r="F308" s="29"/>
      <c r="G308" s="28"/>
    </row>
    <row r="309" spans="4:6" ht="3.75" customHeight="1">
      <c r="D309" s="35"/>
      <c r="F309" s="16"/>
    </row>
    <row r="310" spans="2:7" ht="12.75">
      <c r="B310" s="19" t="s">
        <v>94</v>
      </c>
      <c r="D310" s="35"/>
      <c r="E310" s="24">
        <f>SUM(E303:E308)</f>
        <v>3240582</v>
      </c>
      <c r="F310" s="25"/>
      <c r="G310" s="24">
        <f>SUM(G303:G308)</f>
        <v>3060402</v>
      </c>
    </row>
    <row r="311" ht="10.5" customHeight="1"/>
    <row r="312" spans="1:2" ht="14.25">
      <c r="A312" s="18" t="s">
        <v>74</v>
      </c>
      <c r="B312" s="15" t="s">
        <v>65</v>
      </c>
    </row>
    <row r="313" ht="7.5" customHeight="1"/>
    <row r="314" spans="2:7" ht="12.75">
      <c r="B314" s="1" t="s">
        <v>96</v>
      </c>
      <c r="E314" s="2">
        <v>894551</v>
      </c>
      <c r="G314" s="2">
        <v>2261374</v>
      </c>
    </row>
    <row r="315" spans="2:7" ht="12.75">
      <c r="B315" s="1" t="s">
        <v>97</v>
      </c>
      <c r="E315" s="2">
        <f>1808210+198675+11174</f>
        <v>2018059</v>
      </c>
      <c r="G315" s="2">
        <f>566083+51040</f>
        <v>617123</v>
      </c>
    </row>
    <row r="316" spans="2:7" ht="12.75">
      <c r="B316" s="1" t="s">
        <v>98</v>
      </c>
      <c r="E316" s="2">
        <v>1445262</v>
      </c>
      <c r="G316" s="2">
        <v>1191218</v>
      </c>
    </row>
    <row r="317" spans="2:7" ht="12.75">
      <c r="B317" s="1" t="s">
        <v>99</v>
      </c>
      <c r="E317" s="2">
        <v>406643</v>
      </c>
      <c r="G317" s="2">
        <v>253966</v>
      </c>
    </row>
    <row r="318" spans="2:7" ht="12.75">
      <c r="B318" s="1" t="s">
        <v>100</v>
      </c>
      <c r="E318" s="2">
        <v>0</v>
      </c>
      <c r="G318" s="2">
        <v>459100</v>
      </c>
    </row>
    <row r="319" spans="2:7" ht="12.75">
      <c r="B319" s="1" t="s">
        <v>108</v>
      </c>
      <c r="E319" s="2">
        <v>1173225</v>
      </c>
      <c r="G319" s="2">
        <v>502899</v>
      </c>
    </row>
    <row r="320" spans="2:8" ht="12.75">
      <c r="B320" s="1" t="s">
        <v>109</v>
      </c>
      <c r="E320" s="2">
        <v>10865417</v>
      </c>
      <c r="G320" s="2">
        <v>4237910</v>
      </c>
      <c r="H320" s="2"/>
    </row>
    <row r="321" spans="2:7" ht="12.75">
      <c r="B321" s="1" t="s">
        <v>127</v>
      </c>
      <c r="E321" s="2">
        <v>964086</v>
      </c>
      <c r="G321" s="2">
        <v>349538</v>
      </c>
    </row>
    <row r="322" spans="2:7" ht="12.75">
      <c r="B322" s="1" t="s">
        <v>95</v>
      </c>
      <c r="E322" s="2">
        <v>64782</v>
      </c>
      <c r="G322" s="2">
        <v>158314</v>
      </c>
    </row>
    <row r="324" spans="5:7" ht="3.75" customHeight="1">
      <c r="E324" s="28"/>
      <c r="G324" s="28"/>
    </row>
    <row r="325" ht="3.75" customHeight="1"/>
    <row r="326" spans="2:7" ht="12.75">
      <c r="B326" s="19" t="s">
        <v>66</v>
      </c>
      <c r="E326" s="24">
        <f>SUM(E314:E325)</f>
        <v>17832025</v>
      </c>
      <c r="G326" s="24">
        <f>SUM(G314:G325)</f>
        <v>10031442</v>
      </c>
    </row>
    <row r="327" spans="2:7" ht="10.5" customHeight="1">
      <c r="B327" s="19"/>
      <c r="E327" s="24"/>
      <c r="G327" s="24"/>
    </row>
    <row r="328" ht="10.5" customHeight="1"/>
    <row r="329" spans="1:2" ht="14.25">
      <c r="A329" s="18" t="s">
        <v>88</v>
      </c>
      <c r="B329" s="22" t="s">
        <v>68</v>
      </c>
    </row>
    <row r="330" ht="7.5" customHeight="1"/>
    <row r="331" spans="2:7" ht="12.75">
      <c r="B331" s="1" t="s">
        <v>67</v>
      </c>
      <c r="E331" s="2">
        <f>G337</f>
        <v>6629692</v>
      </c>
      <c r="G331" s="2">
        <v>3011688</v>
      </c>
    </row>
    <row r="332" spans="2:7" ht="12.75">
      <c r="B332" s="1" t="s">
        <v>113</v>
      </c>
      <c r="E332" s="2">
        <v>0</v>
      </c>
      <c r="G332" s="2">
        <v>-1164</v>
      </c>
    </row>
    <row r="333" spans="2:7" ht="12.75">
      <c r="B333" s="1" t="s">
        <v>72</v>
      </c>
      <c r="E333" s="2">
        <v>0</v>
      </c>
      <c r="G333" s="2">
        <v>0</v>
      </c>
    </row>
    <row r="334" spans="2:7" ht="12.75">
      <c r="B334" s="1" t="s">
        <v>69</v>
      </c>
      <c r="E334" s="2">
        <f>E169</f>
        <v>209628</v>
      </c>
      <c r="G334" s="2">
        <f>G169</f>
        <v>3619168</v>
      </c>
    </row>
    <row r="335" spans="5:7" ht="3.75" customHeight="1">
      <c r="E335" s="32"/>
      <c r="G335" s="32"/>
    </row>
    <row r="336" ht="3.75" customHeight="1"/>
    <row r="337" spans="2:7" ht="12.75">
      <c r="B337" s="30" t="s">
        <v>70</v>
      </c>
      <c r="E337" s="34">
        <f>SUM(E331:E336)</f>
        <v>6839320</v>
      </c>
      <c r="F337" s="25"/>
      <c r="G337" s="34">
        <f>SUM(G331:G336)</f>
        <v>6629692</v>
      </c>
    </row>
  </sheetData>
  <sheetProtection/>
  <printOptions/>
  <pageMargins left="0.68" right="0.68" top="0.83" bottom="0.85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24.421875" style="0" bestFit="1" customWidth="1"/>
    <col min="2" max="3" width="14.28125" style="0" bestFit="1" customWidth="1"/>
    <col min="4" max="4" width="14.140625" style="0" bestFit="1" customWidth="1"/>
  </cols>
  <sheetData>
    <row r="2" spans="1:4" ht="12.75">
      <c r="A2" s="37" t="s">
        <v>128</v>
      </c>
      <c r="B2" s="37" t="s">
        <v>129</v>
      </c>
      <c r="C2" s="37" t="s">
        <v>130</v>
      </c>
      <c r="D2" s="37" t="s">
        <v>131</v>
      </c>
    </row>
    <row r="3" spans="1:4" ht="12.75">
      <c r="A3" t="s">
        <v>78</v>
      </c>
      <c r="B3" s="38">
        <v>-100000</v>
      </c>
      <c r="C3" s="38">
        <v>1900000</v>
      </c>
      <c r="D3" s="38">
        <f>SUM(B3:C3)</f>
        <v>1800000</v>
      </c>
    </row>
    <row r="4" spans="1:4" ht="12.75">
      <c r="A4" t="s">
        <v>132</v>
      </c>
      <c r="B4" s="38">
        <v>-2500000</v>
      </c>
      <c r="C4" s="38">
        <v>4500000</v>
      </c>
      <c r="D4" s="38">
        <f aca="true" t="shared" si="0" ref="D4:D14">SUM(B4:C4)</f>
        <v>2000000</v>
      </c>
    </row>
    <row r="5" spans="1:4" ht="12.75">
      <c r="A5" t="s">
        <v>133</v>
      </c>
      <c r="B5" s="38">
        <v>-1500000</v>
      </c>
      <c r="C5" s="38">
        <v>1500000</v>
      </c>
      <c r="D5" s="38">
        <f t="shared" si="0"/>
        <v>0</v>
      </c>
    </row>
    <row r="6" spans="1:4" ht="12.75">
      <c r="A6" t="s">
        <v>134</v>
      </c>
      <c r="B6" s="38"/>
      <c r="C6" s="38">
        <v>4000000</v>
      </c>
      <c r="D6" s="38">
        <f t="shared" si="0"/>
        <v>4000000</v>
      </c>
    </row>
    <row r="7" spans="1:4" ht="12.75">
      <c r="A7" t="s">
        <v>135</v>
      </c>
      <c r="B7" s="38">
        <v>-13000000</v>
      </c>
      <c r="C7" s="38">
        <v>9000000</v>
      </c>
      <c r="D7" s="38">
        <f t="shared" si="0"/>
        <v>-4000000</v>
      </c>
    </row>
    <row r="8" spans="1:4" ht="12.75">
      <c r="A8" t="s">
        <v>136</v>
      </c>
      <c r="B8" s="38">
        <v>-200000</v>
      </c>
      <c r="C8" s="38"/>
      <c r="D8" s="38">
        <f t="shared" si="0"/>
        <v>-200000</v>
      </c>
    </row>
    <row r="9" spans="1:4" ht="12.75">
      <c r="A9" t="s">
        <v>137</v>
      </c>
      <c r="B9" s="38">
        <v>-250000</v>
      </c>
      <c r="C9" s="38">
        <v>250000</v>
      </c>
      <c r="D9" s="38">
        <f t="shared" si="0"/>
        <v>0</v>
      </c>
    </row>
    <row r="10" spans="1:4" ht="12.75">
      <c r="A10" s="39" t="s">
        <v>138</v>
      </c>
      <c r="B10" s="38">
        <v>-400000</v>
      </c>
      <c r="C10" s="38"/>
      <c r="D10" s="38">
        <f t="shared" si="0"/>
        <v>-400000</v>
      </c>
    </row>
    <row r="11" spans="1:4" ht="12.75">
      <c r="A11" t="s">
        <v>85</v>
      </c>
      <c r="B11" s="38"/>
      <c r="C11" s="38">
        <v>1500000</v>
      </c>
      <c r="D11" s="38">
        <f t="shared" si="0"/>
        <v>1500000</v>
      </c>
    </row>
    <row r="12" spans="1:4" ht="12.75">
      <c r="A12" s="40" t="s">
        <v>139</v>
      </c>
      <c r="B12" s="41">
        <v>-500000</v>
      </c>
      <c r="C12" s="41"/>
      <c r="D12" s="41">
        <f t="shared" si="0"/>
        <v>-500000</v>
      </c>
    </row>
    <row r="13" spans="1:4" ht="12.75">
      <c r="A13" s="42" t="s">
        <v>140</v>
      </c>
      <c r="B13" s="41">
        <v>-3800000</v>
      </c>
      <c r="C13" s="41"/>
      <c r="D13" s="41">
        <f t="shared" si="0"/>
        <v>-3800000</v>
      </c>
    </row>
    <row r="14" spans="1:4" ht="12.75">
      <c r="A14" s="42" t="s">
        <v>141</v>
      </c>
      <c r="B14" s="41">
        <v>-300000</v>
      </c>
      <c r="C14" s="41"/>
      <c r="D14" s="41">
        <f t="shared" si="0"/>
        <v>-300000</v>
      </c>
    </row>
    <row r="15" spans="1:4" ht="12.75">
      <c r="A15" s="43" t="s">
        <v>142</v>
      </c>
      <c r="B15" s="44">
        <f>SUM(B3:B14)</f>
        <v>-22550000</v>
      </c>
      <c r="C15" s="44">
        <f>SUM(C3:C14)</f>
        <v>22650000</v>
      </c>
      <c r="D15" s="44">
        <f>SUM(D3:D14)</f>
        <v>100000</v>
      </c>
    </row>
  </sheetData>
  <sheetProtection/>
  <printOptions/>
  <pageMargins left="0.7480314960629921" right="0.7480314960629921" top="0.56" bottom="0.984251968503937" header="0.2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Auk ehf.</dc:title>
  <dc:subject>Árss</dc:subject>
  <dc:creator>Jon Orn Valsson</dc:creator>
  <cp:keywords/>
  <dc:description/>
  <cp:lastModifiedBy>Keli</cp:lastModifiedBy>
  <cp:lastPrinted>2008-02-21T16:02:57Z</cp:lastPrinted>
  <dcterms:created xsi:type="dcterms:W3CDTF">1997-05-14T10:33:53Z</dcterms:created>
  <dcterms:modified xsi:type="dcterms:W3CDTF">2008-02-21T16:05:53Z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1039</vt:i4>
  </property>
</Properties>
</file>